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xWindow="360" yWindow="15" windowWidth="20955" windowHeight="9720" activeTab="0"/>
  </bookViews>
  <sheets>
    <sheet name="Sheet1" sheetId="1" state="visible" r:id="rId1"/>
  </sheets>
  <calcPr refMode="A1" iterate="0" iterateCount="100" iterateDelta="0.001"/>
</workbook>
</file>

<file path=xl/sharedStrings.xml><?xml version="1.0" encoding="utf-8"?>
<sst xmlns="http://schemas.openxmlformats.org/spreadsheetml/2006/main" count="63" uniqueCount="63">
  <si>
    <t xml:space="preserve">Input Area</t>
  </si>
  <si>
    <t xml:space="preserve">Output Area</t>
  </si>
  <si>
    <t xml:space="preserve">SolarCell Compare</t>
  </si>
  <si>
    <t xml:space="preserve">General Parameters</t>
  </si>
  <si>
    <t>Value</t>
  </si>
  <si>
    <t>Unit</t>
  </si>
  <si>
    <t>Length</t>
  </si>
  <si>
    <t>m</t>
  </si>
  <si>
    <t>Area</t>
  </si>
  <si>
    <t>m²</t>
  </si>
  <si>
    <t>Voltage</t>
  </si>
  <si>
    <t>V</t>
  </si>
  <si>
    <t>Power</t>
  </si>
  <si>
    <t>W</t>
  </si>
  <si>
    <t xml:space="preserve">Current Usage</t>
  </si>
  <si>
    <t>A</t>
  </si>
  <si>
    <t>Power/Area</t>
  </si>
  <si>
    <t xml:space="preserve">Power Usage</t>
  </si>
  <si>
    <t xml:space="preserve">Avg. Speed </t>
  </si>
  <si>
    <t>km/h</t>
  </si>
  <si>
    <t xml:space="preserve">Coverage width</t>
  </si>
  <si>
    <t xml:space="preserve">Without Solar</t>
  </si>
  <si>
    <t>LiPo</t>
  </si>
  <si>
    <t>LiIon</t>
  </si>
  <si>
    <t xml:space="preserve">Battery Voltage</t>
  </si>
  <si>
    <t xml:space="preserve">Battery Capacity</t>
  </si>
  <si>
    <t>Ah</t>
  </si>
  <si>
    <t>Energy</t>
  </si>
  <si>
    <t>Wh</t>
  </si>
  <si>
    <t xml:space="preserve">Useable Energy (No deep cycle 0.8*Energy)</t>
  </si>
  <si>
    <t>Weight</t>
  </si>
  <si>
    <t>kg</t>
  </si>
  <si>
    <t>Energy/Weight</t>
  </si>
  <si>
    <t>Wh/kg</t>
  </si>
  <si>
    <t>Flightduration</t>
  </si>
  <si>
    <t>h</t>
  </si>
  <si>
    <t>Flightdistance</t>
  </si>
  <si>
    <t>km</t>
  </si>
  <si>
    <t xml:space="preserve">Area covered</t>
  </si>
  <si>
    <t>km²</t>
  </si>
  <si>
    <t xml:space="preserve">With Solar</t>
  </si>
  <si>
    <t xml:space="preserve">Sunpower C60 Cells</t>
  </si>
  <si>
    <t>Solar</t>
  </si>
  <si>
    <t xml:space="preserve">Per Cell</t>
  </si>
  <si>
    <r>
      <rPr>
        <sz val="10"/>
        <rFont val="Arial"/>
      </rPr>
      <t xml:space="preserve">from </t>
    </r>
    <r>
      <rPr>
        <sz val="10"/>
        <color indexed="4"/>
        <rFont val="Arial"/>
      </rPr>
      <t>https://fullbattery.com/products/sunpower-c60-solar-cell?variant=21392407942</t>
    </r>
  </si>
  <si>
    <t xml:space="preserve">All Cells</t>
  </si>
  <si>
    <t>Count</t>
  </si>
  <si>
    <t xml:space="preserve">Mintalon Wing area</t>
  </si>
  <si>
    <t>dm²</t>
  </si>
  <si>
    <t>Cells</t>
  </si>
  <si>
    <t xml:space="preserve">Talon Wing area</t>
  </si>
  <si>
    <t xml:space="preserve">Misc / Loader, Cables</t>
  </si>
  <si>
    <t>All</t>
  </si>
  <si>
    <t xml:space="preserve">Results on the whole system</t>
  </si>
  <si>
    <t xml:space="preserve">Usable Solar Power (95% Efficient MPPT)</t>
  </si>
  <si>
    <r>
      <rPr>
        <sz val="10"/>
        <rFont val="Arial"/>
      </rPr>
      <t xml:space="preserve">from </t>
    </r>
    <r>
      <rPr>
        <sz val="10"/>
        <color indexed="4"/>
        <rFont val="Arial"/>
      </rPr>
      <t>https://www.researchgate.net/publication/328242728_Selection_of_Size_of_Battery_for_Solar_Powered_Aircraft</t>
    </r>
  </si>
  <si>
    <t xml:space="preserve">Solar reduced battery power usage </t>
  </si>
  <si>
    <t xml:space="preserve">Flightduration with solar</t>
  </si>
  <si>
    <t xml:space="preserve">Solar only</t>
  </si>
  <si>
    <t xml:space="preserve">Loaded solar energy</t>
  </si>
  <si>
    <t xml:space="preserve">Solar + Battery</t>
  </si>
  <si>
    <t xml:space="preserve">Power related weight</t>
  </si>
  <si>
    <t xml:space="preserve">All used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</si>
</sst>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name val="Arial"/>
      <color theme="1"/>
      <sz val="10"/>
    </font>
    <font>
      <name val="Arial"/>
      <sz val="10"/>
    </font>
    <font>
      <name val="Arial"/>
      <b/>
      <i/>
      <sz val="10"/>
    </font>
    <font>
      <name val="Arial"/>
      <b/>
      <sz val="14"/>
    </font>
    <font>
      <name val="Arial"/>
      <b/>
      <sz val="10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31"/>
      </patternFill>
    </fill>
  </fills>
  <borders count="2">
    <border>
      <left/>
      <right/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6">
    <xf fontId="0" fillId="0" borderId="0" numFmtId="0" applyNumberFormat="1" applyFont="1" applyFill="1" applyBorder="1"/>
    <xf fontId="1" fillId="0" borderId="0" numFmtId="43" applyNumberFormat="1" applyFont="1" applyFill="1" applyBorder="0"/>
    <xf fontId="1" fillId="0" borderId="0" numFmtId="41" applyNumberFormat="1" applyFont="1" applyFill="1" applyBorder="0"/>
    <xf fontId="1" fillId="0" borderId="0" numFmtId="44" applyNumberFormat="1" applyFont="1" applyFill="1" applyBorder="0"/>
    <xf fontId="1" fillId="0" borderId="0" numFmtId="42" applyNumberFormat="1" applyFont="1" applyFill="1" applyBorder="0"/>
    <xf fontId="1" fillId="0" borderId="0" numFmtId="9" applyNumberFormat="1" applyFont="1" applyFill="1" applyBorder="0"/>
  </cellStyleXfs>
  <cellXfs count="14">
    <xf fontId="0" fillId="0" borderId="0" numFmtId="0" xfId="0"/>
    <xf fontId="2" fillId="0" borderId="0" numFmtId="0" xfId="0" applyFont="1"/>
    <xf fontId="0" fillId="0" borderId="0" numFmtId="0" xfId="0" applyAlignment="1">
      <alignment horizontal="center" vertical="center"/>
    </xf>
    <xf fontId="0" fillId="2" borderId="0" numFmtId="0" xfId="0" applyFill="1" applyAlignment="1">
      <alignment horizontal="center" vertical="center"/>
    </xf>
    <xf fontId="3" fillId="0" borderId="1" numFmtId="0" xfId="0" applyFont="1" applyBorder="1"/>
    <xf fontId="4" fillId="0" borderId="1" numFmtId="0" xfId="0" applyFont="1" applyBorder="1"/>
    <xf fontId="0" fillId="0" borderId="1" numFmtId="0" xfId="0" applyBorder="1"/>
    <xf fontId="2" fillId="0" borderId="1" numFmtId="0" xfId="0" applyFont="1" applyBorder="1"/>
    <xf fontId="4" fillId="0" borderId="0" numFmtId="0" xfId="0" applyFont="1"/>
    <xf fontId="0" fillId="0" borderId="1" numFmtId="4" xfId="0" applyNumberFormat="1" applyBorder="1"/>
    <xf fontId="0" fillId="2" borderId="1" numFmtId="0" xfId="0" applyFill="1" applyBorder="1"/>
    <xf fontId="0" fillId="2" borderId="1" numFmtId="4" xfId="0" applyNumberFormat="1" applyFill="1" applyBorder="1"/>
    <xf fontId="2" fillId="2" borderId="1" numFmtId="0" xfId="0" applyFont="1" applyFill="1" applyBorder="1"/>
    <xf fontId="4" fillId="2" borderId="1" numFmtId="0" xfId="0" applyFont="1" applyFill="1" applyBorder="1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2" Type="http://schemas.openxmlformats.org/officeDocument/2006/relationships/hyperlink" Target="https://www.researchgate.net/publication/328242728_Selection_of_Size_of_Battery_for_Solar_Powered_Aircraft" TargetMode="External"/><Relationship  Id="rId1" Type="http://schemas.openxmlformats.org/officeDocument/2006/relationships/hyperlink" Target="https://fullbattery.com/products/sunpower-c60-solar-cell?variant=21392407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howOutlineSymbols="1" summaryBelow="1" summaryRight="1"/>
    <pageSetUpPr autoPageBreaks="1" fitToPage="0"/>
  </sheetPr>
  <sheetViews>
    <sheetView showGridLines="1" showRowColHeaders="1" workbookViewId="0" zoomScale="100">
      <selection activeCell="B7" activeCellId="0" sqref="B7"/>
    </sheetView>
  </sheetViews>
  <sheetFormatPr defaultColWidth="11.53515625" defaultRowHeight="12.75"/>
  <cols>
    <col bestFit="1" customWidth="1" min="1" max="1" style="0" width="36.119999999999997"/>
    <col bestFit="1" customWidth="0" min="4" max="4" style="1" width="11.52"/>
  </cols>
  <sheetData>
    <row r="1" ht="12.800000000000001">
      <c r="B1" s="2" t="s">
        <v>0</v>
      </c>
      <c r="C1" s="2"/>
      <c r="D1" s="2"/>
    </row>
    <row r="2" ht="12.800000000000001">
      <c r="B2" s="3" t="s">
        <v>1</v>
      </c>
      <c r="C2" s="3"/>
      <c r="D2" s="3"/>
    </row>
    <row r="3" ht="12.800000000000001">
      <c r="H3" t="s">
        <v>2</v>
      </c>
    </row>
    <row r="4" ht="16.5">
      <c r="A4" s="4" t="s">
        <v>3</v>
      </c>
      <c r="B4" s="5" t="s">
        <v>4</v>
      </c>
      <c r="C4" s="6"/>
      <c r="D4" s="7" t="s">
        <v>5</v>
      </c>
      <c r="G4" t="s">
        <v>6</v>
      </c>
      <c r="H4">
        <v>0.063</v>
      </c>
      <c r="I4">
        <v>0.125</v>
      </c>
      <c r="J4">
        <v>0.156</v>
      </c>
      <c r="K4">
        <v>0.12</v>
      </c>
      <c r="L4" t="s">
        <v>7</v>
      </c>
    </row>
    <row r="5" ht="12.800000000000001">
      <c r="A5" s="6"/>
      <c r="B5" s="6"/>
      <c r="C5" s="6"/>
      <c r="D5" s="7"/>
      <c r="G5" t="s">
        <v>8</v>
      </c>
      <c r="H5">
        <f>H4*H4</f>
        <v>0.0039690000000000003</v>
      </c>
      <c r="I5">
        <f>I4*I4</f>
        <v>0.015625</v>
      </c>
      <c r="J5">
        <f>J4*J4</f>
        <v>0.024336</v>
      </c>
      <c r="K5">
        <f>K4*K4</f>
        <v>0.0144</v>
      </c>
      <c r="L5" t="s">
        <v>9</v>
      </c>
    </row>
    <row r="6" ht="12.800000000000001">
      <c r="A6" s="6" t="s">
        <v>10</v>
      </c>
      <c r="B6" s="6">
        <v>14.4</v>
      </c>
      <c r="C6" s="6"/>
      <c r="D6" s="7" t="s">
        <v>11</v>
      </c>
      <c r="G6" t="s">
        <v>12</v>
      </c>
      <c r="H6">
        <v>0.69999999999999996</v>
      </c>
      <c r="I6">
        <v>2.5</v>
      </c>
      <c r="J6">
        <v>4.5</v>
      </c>
      <c r="K6">
        <v>3.5</v>
      </c>
      <c r="L6" t="s">
        <v>13</v>
      </c>
    </row>
    <row r="7" ht="12.800000000000001">
      <c r="A7" s="6" t="s">
        <v>14</v>
      </c>
      <c r="B7" s="6">
        <v>3</v>
      </c>
      <c r="C7" s="6"/>
      <c r="D7" s="7" t="s">
        <v>15</v>
      </c>
      <c r="G7" t="s">
        <v>16</v>
      </c>
      <c r="H7">
        <f>H6/H5</f>
        <v>176.36684303351001</v>
      </c>
      <c r="I7">
        <f>I6/I5</f>
        <v>160</v>
      </c>
      <c r="J7">
        <f>J6/J5</f>
        <v>184.91124260354999</v>
      </c>
      <c r="K7">
        <f>K6/K5</f>
        <v>243.055555555556</v>
      </c>
      <c r="L7" t="s">
        <v>13</v>
      </c>
    </row>
    <row r="8" ht="12.800000000000001">
      <c r="A8" s="6" t="s">
        <v>17</v>
      </c>
      <c r="B8" s="6">
        <f>B6*B7</f>
        <v>43.200000000000003</v>
      </c>
      <c r="C8" s="6"/>
      <c r="D8" s="7" t="s">
        <v>13</v>
      </c>
    </row>
    <row r="9" ht="12.800000000000001">
      <c r="A9" s="6" t="s">
        <v>18</v>
      </c>
      <c r="B9" s="6">
        <v>60</v>
      </c>
      <c r="C9" s="6"/>
      <c r="D9" s="7" t="s">
        <v>19</v>
      </c>
    </row>
    <row r="10" ht="12.800000000000001">
      <c r="A10" s="6" t="s">
        <v>20</v>
      </c>
      <c r="B10" s="6">
        <v>2000</v>
      </c>
      <c r="C10" s="6"/>
      <c r="D10" s="7" t="s">
        <v>7</v>
      </c>
    </row>
    <row r="11" ht="12.800000000000001">
      <c r="A11" s="6"/>
      <c r="B11" s="6"/>
      <c r="C11" s="6"/>
      <c r="D11" s="6"/>
    </row>
    <row r="12" ht="12.800000000000001">
      <c r="A12" s="6"/>
      <c r="B12" s="6"/>
      <c r="C12" s="6"/>
      <c r="D12" s="6"/>
    </row>
    <row r="13" ht="16.5">
      <c r="A13" s="4" t="s">
        <v>21</v>
      </c>
      <c r="B13" s="6"/>
      <c r="C13" s="6"/>
      <c r="D13" s="7"/>
    </row>
    <row r="14" ht="12.800000000000001">
      <c r="A14" s="6"/>
      <c r="B14" s="6"/>
      <c r="C14" s="6"/>
      <c r="D14" s="7"/>
      <c r="E14" s="8"/>
    </row>
    <row r="15" ht="12.800000000000001">
      <c r="A15" s="6"/>
      <c r="B15" s="5" t="s">
        <v>22</v>
      </c>
      <c r="C15" s="5" t="s">
        <v>23</v>
      </c>
      <c r="D15" s="7"/>
    </row>
    <row r="16" ht="12.800000000000001">
      <c r="A16" s="6" t="s">
        <v>24</v>
      </c>
      <c r="B16" s="9">
        <v>14.4</v>
      </c>
      <c r="C16" s="9">
        <v>14.4</v>
      </c>
      <c r="D16" s="7" t="s">
        <v>11</v>
      </c>
    </row>
    <row r="17" ht="12.800000000000001">
      <c r="A17" s="6" t="s">
        <v>25</v>
      </c>
      <c r="B17" s="9">
        <v>10</v>
      </c>
      <c r="C17" s="9">
        <v>15</v>
      </c>
      <c r="D17" s="7" t="s">
        <v>26</v>
      </c>
    </row>
    <row r="18" ht="12.800000000000001">
      <c r="A18" s="10" t="s">
        <v>27</v>
      </c>
      <c r="B18" s="11">
        <f>B16*B17</f>
        <v>144</v>
      </c>
      <c r="C18" s="11">
        <f>C16*C17</f>
        <v>216</v>
      </c>
      <c r="D18" s="12" t="s">
        <v>28</v>
      </c>
    </row>
    <row r="19" ht="12.800000000000001">
      <c r="A19" s="10" t="s">
        <v>29</v>
      </c>
      <c r="B19" s="11">
        <f>B18*0.8</f>
        <v>115.2</v>
      </c>
      <c r="C19" s="11">
        <f>C18*0.8</f>
        <v>172.80000000000001</v>
      </c>
      <c r="D19" s="12" t="s">
        <v>28</v>
      </c>
    </row>
    <row r="20" ht="12.800000000000001">
      <c r="A20" s="10" t="s">
        <v>30</v>
      </c>
      <c r="B20" s="11">
        <v>0.88900000000000001</v>
      </c>
      <c r="C20" s="11">
        <v>0.94399999999999995</v>
      </c>
      <c r="D20" s="12" t="s">
        <v>31</v>
      </c>
    </row>
    <row r="21" ht="12.800000000000001">
      <c r="A21" s="10" t="s">
        <v>32</v>
      </c>
      <c r="B21" s="11">
        <f>B19/B20</f>
        <v>129.583802024747</v>
      </c>
      <c r="C21" s="11">
        <f>C19/C20</f>
        <v>183.05084745762699</v>
      </c>
      <c r="D21" s="12" t="s">
        <v>33</v>
      </c>
    </row>
    <row r="22" ht="12.800000000000001">
      <c r="A22" s="10"/>
      <c r="B22" s="10"/>
      <c r="C22" s="10"/>
      <c r="D22" s="12"/>
    </row>
    <row r="23" ht="12.800000000000001">
      <c r="A23" s="10" t="s">
        <v>34</v>
      </c>
      <c r="B23" s="10">
        <f>B19/$B$8</f>
        <v>2.6666666666666665</v>
      </c>
      <c r="C23" s="10">
        <f>C19/$B$8</f>
        <v>4</v>
      </c>
      <c r="D23" s="12" t="s">
        <v>35</v>
      </c>
    </row>
    <row r="24" ht="12.800000000000001">
      <c r="A24" s="10" t="s">
        <v>36</v>
      </c>
      <c r="B24" s="10">
        <f>$B$9*B23</f>
        <v>160</v>
      </c>
      <c r="C24" s="10">
        <f>$B$9*C23</f>
        <v>240</v>
      </c>
      <c r="D24" s="12" t="s">
        <v>37</v>
      </c>
    </row>
    <row r="25" ht="12.800000000000001">
      <c r="A25" s="10" t="s">
        <v>38</v>
      </c>
      <c r="B25" s="10">
        <f>($B$10/1000)*B24</f>
        <v>320</v>
      </c>
      <c r="C25" s="10">
        <f>($B$10/1000)*C24</f>
        <v>480</v>
      </c>
      <c r="D25" s="12" t="s">
        <v>39</v>
      </c>
    </row>
    <row r="26" ht="12.800000000000001">
      <c r="A26" s="6"/>
      <c r="B26" s="6"/>
      <c r="C26" s="6"/>
      <c r="D26" s="6"/>
    </row>
    <row r="27" ht="16.5">
      <c r="A27" s="4" t="s">
        <v>40</v>
      </c>
      <c r="B27" s="6"/>
      <c r="C27" s="6"/>
      <c r="D27" s="7"/>
    </row>
    <row r="28" ht="12.800000000000001">
      <c r="A28" s="6" t="s">
        <v>41</v>
      </c>
      <c r="B28" s="6"/>
      <c r="C28" s="6"/>
      <c r="D28" s="7"/>
    </row>
    <row r="29" ht="12.800000000000001">
      <c r="A29" s="6"/>
      <c r="B29" s="5" t="s">
        <v>42</v>
      </c>
      <c r="C29" s="5"/>
      <c r="D29" s="7"/>
    </row>
    <row r="30" ht="12.800000000000001">
      <c r="A30" s="5" t="s">
        <v>43</v>
      </c>
      <c r="B30" s="6"/>
      <c r="C30" s="6"/>
      <c r="D30" s="7"/>
    </row>
    <row r="31" ht="12.800000000000001">
      <c r="A31" s="6" t="s">
        <v>12</v>
      </c>
      <c r="B31" s="6">
        <v>3.2999999999999998</v>
      </c>
      <c r="C31" s="6"/>
      <c r="D31" s="7" t="s">
        <v>13</v>
      </c>
    </row>
    <row r="32" ht="12.800000000000001">
      <c r="A32" s="6" t="s">
        <v>30</v>
      </c>
      <c r="B32" s="6">
        <v>0.0070000000000000001</v>
      </c>
      <c r="C32" s="6"/>
      <c r="D32" s="7" t="s">
        <v>31</v>
      </c>
      <c r="E32" t="s">
        <v>44</v>
      </c>
    </row>
    <row r="33" ht="12.800000000000001">
      <c r="A33" s="6" t="s">
        <v>8</v>
      </c>
      <c r="B33" s="6">
        <f>0.12*0.12</f>
        <v>0.0144</v>
      </c>
      <c r="C33" s="6"/>
      <c r="D33" s="7" t="s">
        <v>9</v>
      </c>
    </row>
    <row r="34" ht="12.800000000000001">
      <c r="A34" s="5" t="s">
        <v>45</v>
      </c>
      <c r="B34" s="6"/>
      <c r="C34" s="6"/>
      <c r="D34" s="7"/>
    </row>
    <row r="35" ht="12.800000000000001">
      <c r="A35" s="6" t="s">
        <v>46</v>
      </c>
      <c r="B35" s="6">
        <v>12</v>
      </c>
      <c r="C35" s="6"/>
      <c r="D35" s="7"/>
      <c r="G35" t="s">
        <v>47</v>
      </c>
    </row>
    <row r="36" ht="12.800000000000001">
      <c r="A36" s="10" t="s">
        <v>12</v>
      </c>
      <c r="B36" s="10">
        <f>B31*B35</f>
        <v>39.600000000000001</v>
      </c>
      <c r="C36" s="10"/>
      <c r="D36" s="12" t="s">
        <v>13</v>
      </c>
      <c r="G36">
        <v>30</v>
      </c>
      <c r="H36" t="s">
        <v>48</v>
      </c>
    </row>
    <row r="37" ht="12.800000000000001">
      <c r="A37" s="10" t="s">
        <v>8</v>
      </c>
      <c r="B37" s="10">
        <f>B35*B33</f>
        <v>0.17280000000000001</v>
      </c>
      <c r="C37" s="10"/>
      <c r="D37" s="12" t="s">
        <v>9</v>
      </c>
      <c r="G37">
        <f>G36/10/10</f>
        <v>0.29999999999999999</v>
      </c>
      <c r="H37" t="s">
        <v>9</v>
      </c>
    </row>
    <row r="38" ht="12.800000000000001">
      <c r="A38" s="5" t="s">
        <v>30</v>
      </c>
      <c r="B38" s="6"/>
      <c r="C38" s="6"/>
      <c r="D38" s="7"/>
    </row>
    <row r="39" ht="12.800000000000001">
      <c r="A39" s="10" t="s">
        <v>49</v>
      </c>
      <c r="B39" s="10">
        <f>B32*B35</f>
        <v>0.084000000000000005</v>
      </c>
      <c r="C39" s="10"/>
      <c r="D39" s="12" t="s">
        <v>31</v>
      </c>
      <c r="G39" t="s">
        <v>50</v>
      </c>
    </row>
    <row r="40" ht="12.800000000000001">
      <c r="A40" s="6" t="s">
        <v>51</v>
      </c>
      <c r="B40" s="6">
        <v>0.10000000000000001</v>
      </c>
      <c r="C40" s="6"/>
      <c r="D40" s="7" t="s">
        <v>31</v>
      </c>
      <c r="G40">
        <v>60</v>
      </c>
      <c r="H40" t="s">
        <v>48</v>
      </c>
    </row>
    <row r="41" ht="12.800000000000001">
      <c r="A41" s="10" t="s">
        <v>52</v>
      </c>
      <c r="B41" s="10">
        <f>B39+B40</f>
        <v>0.184</v>
      </c>
      <c r="C41" s="10"/>
      <c r="D41" s="12" t="s">
        <v>31</v>
      </c>
      <c r="G41">
        <f>G40/10/10</f>
        <v>0.59999999999999998</v>
      </c>
      <c r="H41" t="s">
        <v>9</v>
      </c>
    </row>
    <row r="42" ht="12.800000000000001">
      <c r="A42" s="6"/>
      <c r="B42" s="6"/>
      <c r="C42" s="6"/>
      <c r="D42" s="6"/>
    </row>
    <row r="43" ht="12.800000000000001">
      <c r="A43" s="13" t="s">
        <v>53</v>
      </c>
      <c r="B43" s="10"/>
      <c r="C43" s="10"/>
      <c r="D43" s="10"/>
    </row>
    <row r="44" ht="12.800000000000001">
      <c r="A44" s="10" t="s">
        <v>54</v>
      </c>
      <c r="B44" s="10">
        <f>B36*0.95</f>
        <v>37.619999999999997</v>
      </c>
      <c r="C44" s="10"/>
      <c r="D44" s="12" t="s">
        <v>13</v>
      </c>
      <c r="E44" t="s">
        <v>55</v>
      </c>
    </row>
    <row r="45" ht="12.800000000000001">
      <c r="A45" s="10" t="s">
        <v>56</v>
      </c>
      <c r="B45" s="10">
        <f>B8-B44</f>
        <v>5.5800000000000054</v>
      </c>
      <c r="C45" s="10"/>
      <c r="D45" s="12" t="s">
        <v>13</v>
      </c>
    </row>
    <row r="46" ht="12.800000000000001">
      <c r="A46" s="10"/>
      <c r="B46" s="10"/>
      <c r="C46" s="10"/>
      <c r="D46" s="10"/>
    </row>
    <row r="47" ht="12.800000000000001">
      <c r="A47" s="10"/>
      <c r="B47" s="13" t="s">
        <v>22</v>
      </c>
      <c r="C47" s="13" t="s">
        <v>23</v>
      </c>
      <c r="D47" s="10"/>
    </row>
    <row r="48" ht="12.800000000000001">
      <c r="A48" s="10" t="s">
        <v>57</v>
      </c>
      <c r="B48" s="11">
        <f>B19/B45</f>
        <v>20.645161290322562</v>
      </c>
      <c r="C48" s="11">
        <f>C19/B45</f>
        <v>30.967741935483843</v>
      </c>
      <c r="D48" s="12" t="s">
        <v>35</v>
      </c>
    </row>
    <row r="49" ht="12.800000000000001">
      <c r="A49" s="10" t="s">
        <v>36</v>
      </c>
      <c r="B49" s="11">
        <f>$B$9*B48</f>
        <v>1238.7096774193537</v>
      </c>
      <c r="C49" s="11">
        <f>$B$9*C48</f>
        <v>1858.0645161290306</v>
      </c>
      <c r="D49" s="12" t="s">
        <v>37</v>
      </c>
    </row>
    <row r="50" ht="12.800000000000001">
      <c r="A50" s="10" t="s">
        <v>38</v>
      </c>
      <c r="B50" s="11">
        <f>($B$10/1000)*B49</f>
        <v>2477.4193548387075</v>
      </c>
      <c r="C50" s="11">
        <f>($B$10/1000)*C49</f>
        <v>3716.1290322580612</v>
      </c>
      <c r="D50" s="12" t="s">
        <v>39</v>
      </c>
    </row>
    <row r="51" ht="12.800000000000001">
      <c r="A51" s="10"/>
      <c r="B51" s="11"/>
      <c r="C51" s="11"/>
      <c r="D51" s="10"/>
    </row>
    <row r="52" ht="12.800000000000001">
      <c r="A52" s="13" t="s">
        <v>58</v>
      </c>
      <c r="B52" s="11"/>
      <c r="C52" s="11"/>
      <c r="D52" s="10"/>
    </row>
    <row r="53" ht="12.800000000000001">
      <c r="A53" s="10" t="s">
        <v>59</v>
      </c>
      <c r="B53" s="11">
        <f>B48*$B$36</f>
        <v>817.54838709677347</v>
      </c>
      <c r="C53" s="11">
        <f>C48*$B$36</f>
        <v>1226.3225806451603</v>
      </c>
      <c r="D53" s="12" t="s">
        <v>28</v>
      </c>
    </row>
    <row r="54" ht="12.800000000000001">
      <c r="A54" s="10" t="s">
        <v>32</v>
      </c>
      <c r="B54" s="11">
        <f>B53/B41</f>
        <v>4443.1977559607258</v>
      </c>
      <c r="C54" s="11">
        <f>C53/B41</f>
        <v>6664.7966339410887</v>
      </c>
      <c r="D54" s="12" t="s">
        <v>33</v>
      </c>
    </row>
    <row r="55" ht="12.800000000000001">
      <c r="A55" s="13" t="s">
        <v>60</v>
      </c>
      <c r="B55" s="11"/>
      <c r="C55" s="11"/>
      <c r="D55" s="10"/>
    </row>
    <row r="56" ht="12.800000000000001">
      <c r="A56" s="10" t="s">
        <v>61</v>
      </c>
      <c r="B56" s="11">
        <f>(B20+$B$41)</f>
        <v>1.073</v>
      </c>
      <c r="C56" s="11">
        <f>(C20+$B$41)</f>
        <v>1.1279999999999999</v>
      </c>
      <c r="D56" s="12" t="s">
        <v>31</v>
      </c>
    </row>
    <row r="57" ht="12.800000000000001">
      <c r="A57" s="10" t="s">
        <v>62</v>
      </c>
      <c r="B57" s="11">
        <f>B53+B19</f>
        <v>932.74838709677351</v>
      </c>
      <c r="C57" s="11">
        <f>C53+C19</f>
        <v>1399.1225806451603</v>
      </c>
      <c r="D57" s="12" t="s">
        <v>28</v>
      </c>
    </row>
    <row r="58" ht="12.800000000000001">
      <c r="A58" s="10" t="s">
        <v>32</v>
      </c>
      <c r="B58" s="11">
        <f>B57/B56</f>
        <v>869.29020232690914</v>
      </c>
      <c r="C58" s="11">
        <f>C57/C56</f>
        <v>1240.3568977350712</v>
      </c>
      <c r="D58" s="12" t="s">
        <v>33</v>
      </c>
    </row>
  </sheetData>
  <mergeCells count="2">
    <mergeCell ref="B1:D1"/>
    <mergeCell ref="B2:D2"/>
  </mergeCells>
  <hyperlinks>
    <hyperlink r:id="rId1" ref="E32"/>
    <hyperlink r:id="rId2" ref="E44"/>
  </hyperlinks>
  <printOptions headings="0" gridLines="0"/>
  <pageMargins left="0.78750000000000009" right="0.78750000000000009" top="1.0249999999999997" bottom="1.0249999999999997" header="0.78750000000000009" footer="0.78750000000000009"/>
  <pageSetup blackAndWhite="0" cellComments="none" copies="1" draft="0" errors="displayed" firstPageNumber="1" fitToHeight="1" fitToWidth="1" horizontalDpi="300" orientation="portrait" pageOrder="downThenOver" paperSize="9" scale="100" useFirstPageNumber="1" usePrinterDefaults="1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ONLYOFFICE/6.0.1.32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en-US</dc:language>
  <cp:lastModifiedBy>Julian Dorner (Julian.Dorner@HS-Augsburg.DE)</cp:lastModifiedBy>
  <cp:revision>10</cp:revision>
  <dcterms:created xsi:type="dcterms:W3CDTF">2020-05-24T19:49:08Z</dcterms:created>
  <dcterms:modified xsi:type="dcterms:W3CDTF">2021-02-02T23:06:32Z</dcterms:modified>
</cp:coreProperties>
</file>